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activeTab="1"/>
  </bookViews>
  <sheets>
    <sheet name="Sheet2" sheetId="2" r:id="rId1"/>
    <sheet name="Sheet3" sheetId="3" r:id="rId2"/>
    <sheet name="Ratio Analysis" sheetId="4" r:id="rId3"/>
    <sheet name="DuPont Analysis" sheetId="5" r:id="rId4"/>
    <sheet name="Sheet1" sheetId="6" r:id="rId5"/>
  </sheets>
  <calcPr calcId="124519"/>
</workbook>
</file>

<file path=xl/calcChain.xml><?xml version="1.0" encoding="utf-8"?>
<calcChain xmlns="http://schemas.openxmlformats.org/spreadsheetml/2006/main">
  <c r="G13" i="6"/>
  <c r="G12"/>
  <c r="G11"/>
  <c r="G10"/>
  <c r="G9"/>
  <c r="G8"/>
  <c r="G7"/>
  <c r="G6"/>
  <c r="G5"/>
  <c r="F6"/>
  <c r="F7"/>
  <c r="F8"/>
  <c r="F9"/>
  <c r="F10"/>
  <c r="F11"/>
  <c r="F12"/>
  <c r="F13"/>
  <c r="F5"/>
  <c r="I5" i="3"/>
  <c r="F5" i="5"/>
  <c r="E15" i="6"/>
  <c r="E16"/>
  <c r="E17"/>
  <c r="D16"/>
  <c r="D15"/>
  <c r="E9" i="5"/>
  <c r="F9"/>
  <c r="D9"/>
  <c r="E8"/>
  <c r="F8"/>
  <c r="D8"/>
  <c r="E5"/>
  <c r="D5"/>
  <c r="E7"/>
  <c r="F7"/>
  <c r="D7"/>
  <c r="E6"/>
  <c r="F6"/>
  <c r="D6"/>
  <c r="E4"/>
  <c r="F4" s="1"/>
  <c r="D11" i="4"/>
  <c r="E11"/>
  <c r="C11"/>
  <c r="D10"/>
  <c r="E10"/>
  <c r="C10"/>
  <c r="D9"/>
  <c r="E9"/>
  <c r="C9"/>
  <c r="K39" i="3"/>
  <c r="K38"/>
  <c r="D8" i="4"/>
  <c r="E8"/>
  <c r="C8"/>
  <c r="D7"/>
  <c r="E7"/>
  <c r="C7"/>
  <c r="D6"/>
  <c r="E6"/>
  <c r="C6"/>
  <c r="D5"/>
  <c r="E5"/>
  <c r="C5"/>
  <c r="E4"/>
  <c r="D4"/>
  <c r="C4"/>
  <c r="D17" i="6" l="1"/>
</calcChain>
</file>

<file path=xl/sharedStrings.xml><?xml version="1.0" encoding="utf-8"?>
<sst xmlns="http://schemas.openxmlformats.org/spreadsheetml/2006/main" count="89" uniqueCount="82">
  <si>
    <t>Net sales</t>
  </si>
  <si>
    <t>Cost of merchandise sold</t>
  </si>
  <si>
    <t>Gross Profit</t>
  </si>
  <si>
    <t>Operating expenses</t>
  </si>
  <si>
    <t>Selling and store operating</t>
  </si>
  <si>
    <t>Pre-opening</t>
  </si>
  <si>
    <t>General and Administrative</t>
  </si>
  <si>
    <t>Non-Recurring charge</t>
  </si>
  <si>
    <t>Total Operating Expenses</t>
  </si>
  <si>
    <t>Operating Income</t>
  </si>
  <si>
    <t>Interest and Investment Income</t>
  </si>
  <si>
    <t>Interest Expense</t>
  </si>
  <si>
    <t>Interest, net</t>
  </si>
  <si>
    <t>Earnings Before Income Taxes(39% Tax Rate)</t>
  </si>
  <si>
    <t>Income Taxes</t>
  </si>
  <si>
    <t>Net Earnings</t>
  </si>
  <si>
    <t>Diluted EPS</t>
  </si>
  <si>
    <t>Year</t>
  </si>
  <si>
    <t>ASSETS</t>
  </si>
  <si>
    <t>cash &amp; equivalents</t>
  </si>
  <si>
    <t>short term investments</t>
  </si>
  <si>
    <t>receivables</t>
  </si>
  <si>
    <t>Merchandise Inventories</t>
  </si>
  <si>
    <t>Current Assets</t>
  </si>
  <si>
    <t>Properties &amp; Equipment</t>
  </si>
  <si>
    <t>land</t>
  </si>
  <si>
    <t>Buildings</t>
  </si>
  <si>
    <t>Furniture</t>
  </si>
  <si>
    <t>Leasehold</t>
  </si>
  <si>
    <t>Construction in progress</t>
  </si>
  <si>
    <t>Capital lease</t>
  </si>
  <si>
    <t>Less: Accumulated depreciation</t>
  </si>
  <si>
    <t>Net Properties &amp; Equipment</t>
  </si>
  <si>
    <t>Costs in excess of Fair value</t>
  </si>
  <si>
    <t>others</t>
  </si>
  <si>
    <t>TOTAL ASSETS</t>
  </si>
  <si>
    <t>LIABILITIES AND STOCKHOLDERS’ EQUITY</t>
  </si>
  <si>
    <t>Accounts Payable</t>
  </si>
  <si>
    <t>Accrued Salaries</t>
  </si>
  <si>
    <t>Sales Tax</t>
  </si>
  <si>
    <t>Other Accrued Expense</t>
  </si>
  <si>
    <t>income tax payable</t>
  </si>
  <si>
    <t>Current part of Long term Debt</t>
  </si>
  <si>
    <t>Total Current Liabilities</t>
  </si>
  <si>
    <t>long term debt</t>
  </si>
  <si>
    <t>Deferred Income</t>
  </si>
  <si>
    <t>Minority Interest</t>
  </si>
  <si>
    <t>Total Long term Debt</t>
  </si>
  <si>
    <t>Stockholders’ Equity</t>
  </si>
  <si>
    <t>Common Stock</t>
  </si>
  <si>
    <t>Paid in Capital</t>
  </si>
  <si>
    <t>Retained Earnings</t>
  </si>
  <si>
    <t>Other</t>
  </si>
  <si>
    <t>TOTAL STOCKHOLDERS’ EQUITY</t>
  </si>
  <si>
    <t>Total Liabilities &amp; Stock holder’s Equity</t>
  </si>
  <si>
    <t>Current Ratio</t>
  </si>
  <si>
    <t>Return on Assets</t>
  </si>
  <si>
    <t>Profit Margin</t>
  </si>
  <si>
    <t>Return on equity</t>
  </si>
  <si>
    <t>Quick ratio</t>
  </si>
  <si>
    <t>Debt/ Equity Ratio</t>
  </si>
  <si>
    <t xml:space="preserve">Debt/  Total Capital </t>
  </si>
  <si>
    <t>Sales/ Asset Ratio</t>
  </si>
  <si>
    <t>Ratio Analysis</t>
  </si>
  <si>
    <t>DuPont Analysis</t>
  </si>
  <si>
    <t>Asset Turnover</t>
  </si>
  <si>
    <t>Equity Multiplier</t>
  </si>
  <si>
    <t>ROE</t>
  </si>
  <si>
    <t>ROE = (Profit margin)*(Asset turnover)*(Equity multiplier)</t>
  </si>
  <si>
    <t>(Net profit/Sales)*(Sales/Assets)*(Assets/Equity)</t>
  </si>
  <si>
    <t>(Net profit/Equity)</t>
  </si>
  <si>
    <t>Operating ROA</t>
  </si>
  <si>
    <t>NOPAT</t>
  </si>
  <si>
    <t>Sales</t>
  </si>
  <si>
    <t>Standard Deviation</t>
  </si>
  <si>
    <t>Mean</t>
  </si>
  <si>
    <t>Coffecient of Variation (CV)</t>
  </si>
  <si>
    <t>Business Risk</t>
  </si>
  <si>
    <t>Other Current Assets</t>
  </si>
  <si>
    <t>%age Change</t>
  </si>
  <si>
    <t>Income Statement (case Exhibit)</t>
  </si>
  <si>
    <t>Balance Sheet (case Exhibit)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</si>
</sst>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0.0%"/>
  </numFmts>
  <fonts count="3">
    <font>
      <sz val="11"/>
      <color theme="1"/>
      <name val="Calibri"/>
      <family val="2"/>
      <scheme val="minor"/>
    </font>
    <font>
      <sz val="10.5"/>
      <color rgb="FF333333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0" fillId="2" borderId="1" xfId="0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0" borderId="6" xfId="0" applyBorder="1"/>
    <xf numFmtId="0" fontId="0" fillId="0" borderId="9" xfId="0" applyBorder="1"/>
    <xf numFmtId="2" fontId="0" fillId="0" borderId="0" xfId="0" applyNumberFormat="1" applyBorder="1"/>
    <xf numFmtId="2" fontId="0" fillId="0" borderId="10" xfId="0" applyNumberFormat="1" applyBorder="1"/>
    <xf numFmtId="165" fontId="0" fillId="0" borderId="0" xfId="1" applyNumberFormat="1" applyFont="1" applyBorder="1"/>
    <xf numFmtId="165" fontId="0" fillId="0" borderId="10" xfId="1" applyNumberFormat="1" applyFont="1" applyBorder="1"/>
    <xf numFmtId="10" fontId="0" fillId="0" borderId="0" xfId="1" applyNumberFormat="1" applyFont="1" applyBorder="1"/>
    <xf numFmtId="10" fontId="0" fillId="0" borderId="10" xfId="1" applyNumberFormat="1" applyFont="1" applyBorder="1"/>
    <xf numFmtId="164" fontId="0" fillId="0" borderId="0" xfId="0" applyNumberFormat="1" applyBorder="1"/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0" borderId="5" xfId="0" applyBorder="1"/>
    <xf numFmtId="0" fontId="0" fillId="0" borderId="18" xfId="0" applyBorder="1"/>
    <xf numFmtId="0" fontId="0" fillId="0" borderId="19" xfId="0" applyBorder="1"/>
    <xf numFmtId="0" fontId="0" fillId="3" borderId="15" xfId="0" applyFill="1" applyBorder="1"/>
    <xf numFmtId="0" fontId="0" fillId="3" borderId="16" xfId="0" applyFill="1" applyBorder="1"/>
    <xf numFmtId="10" fontId="0" fillId="0" borderId="0" xfId="0" applyNumberFormat="1"/>
    <xf numFmtId="165" fontId="0" fillId="0" borderId="9" xfId="1" applyNumberFormat="1" applyFont="1" applyBorder="1"/>
    <xf numFmtId="2" fontId="0" fillId="0" borderId="9" xfId="0" applyNumberFormat="1" applyBorder="1"/>
    <xf numFmtId="10" fontId="0" fillId="0" borderId="9" xfId="1" applyNumberFormat="1" applyFont="1" applyBorder="1"/>
    <xf numFmtId="0" fontId="0" fillId="3" borderId="9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14" xfId="0" applyFill="1" applyBorder="1"/>
    <xf numFmtId="3" fontId="1" fillId="2" borderId="1" xfId="0" applyNumberFormat="1" applyFont="1" applyFill="1" applyBorder="1" applyAlignment="1">
      <alignment vertical="top"/>
    </xf>
    <xf numFmtId="3" fontId="0" fillId="0" borderId="0" xfId="0" applyNumberFormat="1"/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3" fontId="0" fillId="0" borderId="0" xfId="2" applyFont="1" applyBorder="1" applyAlignment="1">
      <alignment horizontal="center" vertical="center"/>
    </xf>
    <xf numFmtId="43" fontId="0" fillId="0" borderId="10" xfId="2" applyFon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10" xfId="1" applyFont="1" applyBorder="1" applyAlignment="1">
      <alignment horizontal="center" vertical="center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2"/>
  <sheetViews>
    <sheetView workbookViewId="0">
      <selection activeCell="E2" sqref="E2"/>
    </sheetView>
  </sheetViews>
  <sheetFormatPr defaultRowHeight="15"/>
  <cols>
    <col min="2" max="2" width="43" customWidth="1"/>
    <col min="9" max="9" width="12.7109375" bestFit="1" customWidth="1"/>
  </cols>
  <sheetData>
    <row r="2" spans="2:9">
      <c r="B2" t="s">
        <v>80</v>
      </c>
    </row>
    <row r="3" spans="2:9">
      <c r="B3" s="2" t="s">
        <v>17</v>
      </c>
      <c r="C3" s="1"/>
      <c r="D3" s="1"/>
      <c r="E3" s="1"/>
      <c r="F3" s="1"/>
      <c r="G3" s="2">
        <v>1999</v>
      </c>
      <c r="H3" s="2">
        <v>2000</v>
      </c>
      <c r="I3" s="2">
        <v>2001</v>
      </c>
    </row>
    <row r="4" spans="2:9">
      <c r="B4" s="1"/>
      <c r="C4" s="1"/>
      <c r="D4" s="1"/>
      <c r="E4" s="1"/>
      <c r="F4" s="1"/>
      <c r="G4" s="1"/>
      <c r="H4" s="1"/>
      <c r="I4" s="2"/>
    </row>
    <row r="5" spans="2:9">
      <c r="B5" s="48" t="s">
        <v>0</v>
      </c>
      <c r="C5" s="49"/>
      <c r="D5" s="1"/>
      <c r="E5" s="1"/>
      <c r="F5" s="1"/>
      <c r="G5" s="2">
        <v>30219</v>
      </c>
      <c r="H5" s="2">
        <v>38434</v>
      </c>
      <c r="I5" s="33">
        <v>45738</v>
      </c>
    </row>
    <row r="6" spans="2:9">
      <c r="B6" s="48" t="s">
        <v>1</v>
      </c>
      <c r="C6" s="50"/>
      <c r="D6" s="49"/>
      <c r="E6" s="1"/>
      <c r="F6" s="1"/>
      <c r="G6" s="2">
        <v>21614</v>
      </c>
      <c r="H6" s="2">
        <v>27023</v>
      </c>
      <c r="I6" s="33">
        <v>32057</v>
      </c>
    </row>
    <row r="7" spans="2:9">
      <c r="B7" s="2" t="s">
        <v>2</v>
      </c>
      <c r="C7" s="1"/>
      <c r="D7" s="1"/>
      <c r="E7" s="1"/>
      <c r="F7" s="1"/>
      <c r="G7" s="2">
        <v>8605</v>
      </c>
      <c r="H7" s="2">
        <v>11411</v>
      </c>
      <c r="I7" s="33">
        <v>13681</v>
      </c>
    </row>
    <row r="8" spans="2:9">
      <c r="B8" s="48" t="s">
        <v>3</v>
      </c>
      <c r="C8" s="50"/>
      <c r="D8" s="49"/>
      <c r="E8" s="1"/>
      <c r="F8" s="1"/>
      <c r="G8" s="1"/>
      <c r="H8" s="1"/>
      <c r="I8" s="1"/>
    </row>
    <row r="9" spans="2:9">
      <c r="B9" s="48" t="s">
        <v>4</v>
      </c>
      <c r="C9" s="50"/>
      <c r="D9" s="49"/>
      <c r="E9" s="1"/>
      <c r="F9" s="1"/>
      <c r="G9" s="2">
        <v>5341</v>
      </c>
      <c r="H9" s="2">
        <v>6832</v>
      </c>
      <c r="I9" s="33">
        <v>8513</v>
      </c>
    </row>
    <row r="10" spans="2:9">
      <c r="B10" s="48" t="s">
        <v>5</v>
      </c>
      <c r="C10" s="49"/>
      <c r="D10" s="1"/>
      <c r="E10" s="1"/>
      <c r="F10" s="1"/>
      <c r="G10" s="2">
        <v>88</v>
      </c>
      <c r="H10" s="2">
        <v>113</v>
      </c>
      <c r="I10" s="2">
        <v>142</v>
      </c>
    </row>
    <row r="11" spans="2:9">
      <c r="B11" s="48" t="s">
        <v>6</v>
      </c>
      <c r="C11" s="50"/>
      <c r="D11" s="49"/>
      <c r="E11" s="1"/>
      <c r="F11" s="1"/>
      <c r="G11" s="2">
        <v>515</v>
      </c>
      <c r="H11" s="2">
        <v>671</v>
      </c>
      <c r="I11" s="2">
        <v>835</v>
      </c>
    </row>
    <row r="12" spans="2:9">
      <c r="B12" s="48" t="s">
        <v>7</v>
      </c>
      <c r="C12" s="50"/>
      <c r="D12" s="49"/>
      <c r="E12" s="1"/>
      <c r="F12" s="1"/>
      <c r="G12" s="1"/>
      <c r="H12" s="1"/>
      <c r="I12" s="1"/>
    </row>
    <row r="13" spans="2:9">
      <c r="B13" s="48" t="s">
        <v>8</v>
      </c>
      <c r="C13" s="50"/>
      <c r="D13" s="49"/>
      <c r="E13" s="1"/>
      <c r="F13" s="1"/>
      <c r="G13" s="2">
        <v>5944</v>
      </c>
      <c r="H13" s="2">
        <v>7616</v>
      </c>
      <c r="I13" s="2">
        <v>9490</v>
      </c>
    </row>
    <row r="14" spans="2:9">
      <c r="B14" s="2" t="s">
        <v>9</v>
      </c>
      <c r="C14" s="1"/>
      <c r="D14" s="1"/>
      <c r="E14" s="1"/>
      <c r="F14" s="1"/>
      <c r="G14" s="2">
        <v>2661</v>
      </c>
      <c r="H14" s="2">
        <v>3795</v>
      </c>
      <c r="I14" s="2">
        <v>4191</v>
      </c>
    </row>
    <row r="15" spans="2:9">
      <c r="B15" s="48" t="s">
        <v>10</v>
      </c>
      <c r="C15" s="50"/>
      <c r="D15" s="49"/>
      <c r="E15" s="1"/>
      <c r="F15" s="1"/>
      <c r="G15" s="2">
        <v>30</v>
      </c>
      <c r="H15" s="2">
        <v>37</v>
      </c>
      <c r="I15" s="2">
        <v>47</v>
      </c>
    </row>
    <row r="16" spans="2:9">
      <c r="B16" s="48" t="s">
        <v>11</v>
      </c>
      <c r="C16" s="49"/>
      <c r="D16" s="1"/>
      <c r="E16" s="1"/>
      <c r="F16" s="1"/>
      <c r="G16" s="2">
        <v>37</v>
      </c>
      <c r="H16" s="2">
        <v>28</v>
      </c>
      <c r="I16" s="2">
        <v>21</v>
      </c>
    </row>
    <row r="17" spans="2:9">
      <c r="B17" s="48" t="s">
        <v>12</v>
      </c>
      <c r="C17" s="49"/>
      <c r="D17" s="1"/>
      <c r="E17" s="1"/>
      <c r="F17" s="1"/>
      <c r="G17" s="2">
        <v>7</v>
      </c>
      <c r="H17" s="2">
        <v>9</v>
      </c>
      <c r="I17" s="2">
        <v>26</v>
      </c>
    </row>
    <row r="18" spans="2:9">
      <c r="B18" s="48" t="s">
        <v>13</v>
      </c>
      <c r="C18" s="50"/>
      <c r="D18" s="50"/>
      <c r="E18" s="50"/>
      <c r="F18" s="49"/>
      <c r="G18" s="2">
        <v>2654</v>
      </c>
      <c r="H18" s="2">
        <v>3804</v>
      </c>
      <c r="I18" s="2">
        <v>4217</v>
      </c>
    </row>
    <row r="19" spans="2:9">
      <c r="B19" s="48" t="s">
        <v>14</v>
      </c>
      <c r="C19" s="49"/>
      <c r="D19" s="1"/>
      <c r="E19" s="1"/>
      <c r="F19" s="1"/>
      <c r="G19" s="2">
        <v>1040</v>
      </c>
      <c r="H19" s="2">
        <v>1484</v>
      </c>
      <c r="I19" s="2">
        <v>1636</v>
      </c>
    </row>
    <row r="20" spans="2:9">
      <c r="B20" s="48" t="s">
        <v>15</v>
      </c>
      <c r="C20" s="49"/>
      <c r="D20" s="1"/>
      <c r="E20" s="1"/>
      <c r="F20" s="1"/>
      <c r="G20" s="2">
        <v>1614</v>
      </c>
      <c r="H20" s="2">
        <v>2320</v>
      </c>
      <c r="I20" s="2">
        <v>2581</v>
      </c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48" t="s">
        <v>16</v>
      </c>
      <c r="C22" s="49"/>
      <c r="D22" s="1"/>
      <c r="E22" s="1"/>
      <c r="F22" s="1"/>
      <c r="G22" s="2">
        <v>0.71</v>
      </c>
      <c r="H22" s="2">
        <v>1</v>
      </c>
      <c r="I22" s="2">
        <v>1.1000000000000001</v>
      </c>
    </row>
  </sheetData>
  <mergeCells count="15">
    <mergeCell ref="B11:D11"/>
    <mergeCell ref="B5:C5"/>
    <mergeCell ref="B6:D6"/>
    <mergeCell ref="B8:D8"/>
    <mergeCell ref="B9:D9"/>
    <mergeCell ref="B10:C10"/>
    <mergeCell ref="B19:C19"/>
    <mergeCell ref="B20:C20"/>
    <mergeCell ref="B22:C22"/>
    <mergeCell ref="B12:D12"/>
    <mergeCell ref="B13:D13"/>
    <mergeCell ref="B15:D15"/>
    <mergeCell ref="B16:C16"/>
    <mergeCell ref="B17:C17"/>
    <mergeCell ref="B18:F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44"/>
  <sheetViews>
    <sheetView tabSelected="1" workbookViewId="0">
      <selection activeCell="K12" sqref="K12"/>
    </sheetView>
  </sheetViews>
  <sheetFormatPr defaultRowHeight="15"/>
  <cols>
    <col min="2" max="2" width="42.140625" bestFit="1" customWidth="1"/>
    <col min="8" max="8" width="12.7109375" bestFit="1" customWidth="1"/>
  </cols>
  <sheetData>
    <row r="2" spans="2:9">
      <c r="B2" t="s">
        <v>81</v>
      </c>
    </row>
    <row r="3" spans="2:9">
      <c r="B3" s="2" t="s">
        <v>17</v>
      </c>
      <c r="C3" s="1"/>
      <c r="D3" s="1"/>
      <c r="E3" s="1"/>
      <c r="F3" s="2">
        <v>1999</v>
      </c>
      <c r="G3" s="2">
        <v>2000</v>
      </c>
      <c r="H3" s="2">
        <v>2001</v>
      </c>
    </row>
    <row r="4" spans="2:9">
      <c r="B4" s="2" t="s">
        <v>18</v>
      </c>
      <c r="C4" s="1"/>
      <c r="D4" s="1"/>
      <c r="E4" s="1"/>
      <c r="F4" s="1"/>
      <c r="G4" s="1"/>
      <c r="H4" s="2"/>
    </row>
    <row r="5" spans="2:9">
      <c r="B5" s="3" t="s">
        <v>19</v>
      </c>
      <c r="C5" s="4"/>
      <c r="D5" s="1"/>
      <c r="E5" s="1"/>
      <c r="F5" s="2">
        <v>62</v>
      </c>
      <c r="G5" s="2">
        <v>168</v>
      </c>
      <c r="H5" s="2">
        <v>167</v>
      </c>
      <c r="I5" t="e">
        <f>VLOOKUP(B5,#REF!,2,FALSE)</f>
        <v>#REF!</v>
      </c>
    </row>
    <row r="6" spans="2:9">
      <c r="B6" s="3" t="s">
        <v>20</v>
      </c>
      <c r="C6" s="5"/>
      <c r="D6" s="4"/>
      <c r="E6" s="1"/>
      <c r="F6" s="1"/>
      <c r="G6" s="2">
        <v>2</v>
      </c>
      <c r="H6" s="2">
        <v>10</v>
      </c>
    </row>
    <row r="7" spans="2:9">
      <c r="B7" s="3" t="s">
        <v>21</v>
      </c>
      <c r="C7" s="4"/>
      <c r="D7" s="1"/>
      <c r="E7" s="1"/>
      <c r="F7" s="2">
        <v>469</v>
      </c>
      <c r="G7" s="2">
        <v>587</v>
      </c>
      <c r="H7" s="2">
        <v>835</v>
      </c>
    </row>
    <row r="8" spans="2:9">
      <c r="B8" s="3" t="s">
        <v>22</v>
      </c>
      <c r="C8" s="5"/>
      <c r="D8" s="4"/>
      <c r="E8" s="1"/>
      <c r="F8" s="2">
        <v>4293</v>
      </c>
      <c r="G8" s="2">
        <v>5489</v>
      </c>
      <c r="H8" s="2">
        <v>6556</v>
      </c>
    </row>
    <row r="9" spans="2:9">
      <c r="B9" s="3" t="s">
        <v>78</v>
      </c>
      <c r="C9" s="4"/>
      <c r="D9" s="1"/>
      <c r="E9" s="1"/>
      <c r="F9" s="2">
        <v>109</v>
      </c>
      <c r="G9" s="2">
        <v>144</v>
      </c>
      <c r="H9" s="2">
        <v>209</v>
      </c>
    </row>
    <row r="10" spans="2:9">
      <c r="B10" s="3" t="s">
        <v>23</v>
      </c>
      <c r="C10" s="3"/>
      <c r="D10" s="4"/>
      <c r="E10" s="1"/>
      <c r="F10" s="2">
        <v>4933</v>
      </c>
      <c r="G10" s="2">
        <v>6390</v>
      </c>
      <c r="H10" s="2">
        <v>7777</v>
      </c>
    </row>
    <row r="11" spans="2:9">
      <c r="B11" s="3" t="s">
        <v>24</v>
      </c>
      <c r="C11" s="5"/>
      <c r="D11" s="4"/>
      <c r="E11" s="1"/>
      <c r="F11" s="1"/>
      <c r="G11" s="1"/>
      <c r="H11" s="1"/>
    </row>
    <row r="12" spans="2:9">
      <c r="B12" s="2" t="s">
        <v>25</v>
      </c>
      <c r="C12" s="1"/>
      <c r="D12" s="1"/>
      <c r="E12" s="1"/>
      <c r="F12" s="2">
        <v>2739</v>
      </c>
      <c r="G12" s="2">
        <v>3248</v>
      </c>
      <c r="H12" s="33">
        <v>4230</v>
      </c>
    </row>
    <row r="13" spans="2:9">
      <c r="B13" s="2" t="s">
        <v>26</v>
      </c>
      <c r="C13" s="1"/>
      <c r="D13" s="1"/>
      <c r="E13" s="1"/>
      <c r="F13" s="2">
        <v>3757</v>
      </c>
      <c r="G13" s="2">
        <v>4834</v>
      </c>
      <c r="H13" s="33">
        <v>6167</v>
      </c>
    </row>
    <row r="14" spans="2:9">
      <c r="B14" s="2" t="s">
        <v>27</v>
      </c>
      <c r="C14" s="1"/>
      <c r="D14" s="1"/>
      <c r="E14" s="1"/>
      <c r="F14" s="2">
        <v>1761</v>
      </c>
      <c r="G14" s="2">
        <v>2279</v>
      </c>
      <c r="H14" s="33">
        <v>2877</v>
      </c>
    </row>
    <row r="15" spans="2:9">
      <c r="B15" s="3" t="s">
        <v>28</v>
      </c>
      <c r="C15" s="4"/>
      <c r="D15" s="1"/>
      <c r="E15" s="1"/>
      <c r="F15" s="2">
        <v>419</v>
      </c>
      <c r="G15" s="2">
        <v>493</v>
      </c>
      <c r="H15" s="2">
        <v>665</v>
      </c>
    </row>
    <row r="16" spans="2:9">
      <c r="B16" s="3" t="s">
        <v>29</v>
      </c>
      <c r="C16" s="5"/>
      <c r="D16" s="4"/>
      <c r="E16" s="1"/>
      <c r="F16" s="2">
        <v>540</v>
      </c>
      <c r="G16" s="2">
        <v>791</v>
      </c>
      <c r="H16" s="33">
        <v>1032</v>
      </c>
    </row>
    <row r="17" spans="2:8">
      <c r="B17" s="3" t="s">
        <v>30</v>
      </c>
      <c r="C17" s="4"/>
      <c r="D17" s="1"/>
      <c r="E17" s="1"/>
      <c r="F17" s="2">
        <v>206</v>
      </c>
      <c r="G17" s="2">
        <v>245</v>
      </c>
      <c r="H17" s="2">
        <v>261</v>
      </c>
    </row>
    <row r="18" spans="2:8">
      <c r="B18" s="1"/>
      <c r="C18" s="1"/>
      <c r="D18" s="1"/>
      <c r="E18" s="1"/>
      <c r="F18" s="2">
        <v>9422</v>
      </c>
      <c r="G18" s="2">
        <v>11890</v>
      </c>
      <c r="H18" s="33">
        <v>15232</v>
      </c>
    </row>
    <row r="19" spans="2:8">
      <c r="B19" s="3" t="s">
        <v>31</v>
      </c>
      <c r="C19" s="5"/>
      <c r="D19" s="4"/>
      <c r="E19" s="1"/>
      <c r="F19" s="2">
        <v>1262</v>
      </c>
      <c r="G19" s="2">
        <v>1663</v>
      </c>
      <c r="H19" s="33">
        <v>2164</v>
      </c>
    </row>
    <row r="20" spans="2:8">
      <c r="B20" s="1" t="s">
        <v>32</v>
      </c>
      <c r="C20" s="3"/>
      <c r="D20" s="5"/>
      <c r="E20" s="4"/>
      <c r="F20" s="2">
        <v>8160</v>
      </c>
      <c r="G20" s="2">
        <v>10227</v>
      </c>
      <c r="H20" s="33">
        <v>13068</v>
      </c>
    </row>
    <row r="21" spans="2:8">
      <c r="B21" s="3" t="s">
        <v>33</v>
      </c>
      <c r="C21" s="5"/>
      <c r="D21" s="4"/>
      <c r="E21" s="1"/>
      <c r="F21" s="2">
        <v>268</v>
      </c>
      <c r="G21" s="2">
        <v>311</v>
      </c>
      <c r="H21" s="2">
        <v>314</v>
      </c>
    </row>
    <row r="22" spans="2:8">
      <c r="B22" s="2" t="s">
        <v>34</v>
      </c>
      <c r="C22" s="1"/>
      <c r="D22" s="1"/>
      <c r="E22" s="1"/>
      <c r="F22" s="2">
        <v>104</v>
      </c>
      <c r="G22" s="2">
        <v>153</v>
      </c>
      <c r="H22" s="2">
        <v>226</v>
      </c>
    </row>
    <row r="23" spans="2:8">
      <c r="B23" s="1"/>
      <c r="C23" s="3" t="s">
        <v>35</v>
      </c>
      <c r="D23" s="4"/>
      <c r="E23" s="1"/>
      <c r="F23" s="2">
        <v>13465</v>
      </c>
      <c r="G23" s="2">
        <v>17081</v>
      </c>
      <c r="H23" s="33">
        <v>21385</v>
      </c>
    </row>
    <row r="24" spans="2:8">
      <c r="B24" s="1"/>
      <c r="C24" s="1"/>
      <c r="D24" s="1"/>
      <c r="E24" s="1"/>
      <c r="F24" s="1"/>
      <c r="G24" s="1"/>
      <c r="H24" s="1"/>
    </row>
    <row r="25" spans="2:8">
      <c r="B25" s="3" t="s">
        <v>36</v>
      </c>
      <c r="C25" s="5"/>
      <c r="D25" s="5"/>
      <c r="E25" s="4"/>
      <c r="F25" s="1"/>
      <c r="G25" s="1"/>
      <c r="H25" s="1"/>
    </row>
    <row r="26" spans="2:8">
      <c r="B26" s="3" t="s">
        <v>37</v>
      </c>
      <c r="C26" s="4"/>
      <c r="D26" s="1"/>
      <c r="E26" s="1"/>
      <c r="F26" s="2">
        <v>1586</v>
      </c>
      <c r="G26" s="2">
        <v>1993</v>
      </c>
      <c r="H26" s="33">
        <v>1976</v>
      </c>
    </row>
    <row r="27" spans="2:8">
      <c r="B27" s="3" t="s">
        <v>38</v>
      </c>
      <c r="C27" s="4"/>
      <c r="D27" s="1"/>
      <c r="E27" s="1"/>
      <c r="F27" s="2">
        <v>395</v>
      </c>
      <c r="G27" s="2">
        <v>541</v>
      </c>
      <c r="H27" s="2">
        <v>627</v>
      </c>
    </row>
    <row r="28" spans="2:8">
      <c r="B28" s="2" t="s">
        <v>39</v>
      </c>
      <c r="C28" s="1"/>
      <c r="D28" s="1"/>
      <c r="E28" s="1"/>
      <c r="F28" s="2">
        <v>176</v>
      </c>
      <c r="G28" s="2">
        <v>269</v>
      </c>
      <c r="H28" s="2">
        <v>298</v>
      </c>
    </row>
    <row r="29" spans="2:8">
      <c r="B29" s="3" t="s">
        <v>40</v>
      </c>
      <c r="C29" s="5"/>
      <c r="D29" s="4"/>
      <c r="E29" s="1"/>
      <c r="F29" s="2">
        <v>586</v>
      </c>
      <c r="G29" s="2">
        <v>763</v>
      </c>
      <c r="H29" s="33">
        <v>1402</v>
      </c>
    </row>
    <row r="30" spans="2:8">
      <c r="B30" s="3" t="s">
        <v>41</v>
      </c>
      <c r="C30" s="4"/>
      <c r="D30" s="1"/>
      <c r="E30" s="1"/>
      <c r="F30" s="2">
        <v>100</v>
      </c>
      <c r="G30" s="2">
        <v>61</v>
      </c>
      <c r="H30" s="2">
        <v>78</v>
      </c>
    </row>
    <row r="31" spans="2:8">
      <c r="B31" s="3" t="s">
        <v>42</v>
      </c>
      <c r="C31" s="5"/>
      <c r="D31" s="5"/>
      <c r="E31" s="4"/>
      <c r="F31" s="2">
        <v>14</v>
      </c>
      <c r="G31" s="2">
        <v>29</v>
      </c>
      <c r="H31" s="2">
        <v>4</v>
      </c>
    </row>
    <row r="32" spans="2:8">
      <c r="B32" s="1"/>
      <c r="C32" s="3" t="s">
        <v>43</v>
      </c>
      <c r="D32" s="5"/>
      <c r="E32" s="4"/>
      <c r="F32" s="2">
        <v>2857</v>
      </c>
      <c r="G32" s="2">
        <v>3656</v>
      </c>
      <c r="H32" s="33">
        <v>4385</v>
      </c>
    </row>
    <row r="33" spans="2:11">
      <c r="B33" s="3" t="s">
        <v>44</v>
      </c>
      <c r="C33" s="4"/>
      <c r="D33" s="1"/>
      <c r="E33" s="1"/>
      <c r="F33" s="2">
        <v>1566</v>
      </c>
      <c r="G33" s="2">
        <v>750</v>
      </c>
      <c r="H33" s="33">
        <v>1545</v>
      </c>
    </row>
    <row r="34" spans="2:11">
      <c r="B34" s="3" t="s">
        <v>40</v>
      </c>
      <c r="C34" s="5"/>
      <c r="D34" s="4"/>
      <c r="E34" s="1"/>
      <c r="F34" s="2">
        <v>208</v>
      </c>
      <c r="G34" s="2">
        <v>237</v>
      </c>
      <c r="H34" s="2">
        <v>245</v>
      </c>
    </row>
    <row r="35" spans="2:11">
      <c r="B35" s="3" t="s">
        <v>45</v>
      </c>
      <c r="C35" s="4"/>
      <c r="D35" s="1"/>
      <c r="E35" s="1"/>
      <c r="F35" s="2">
        <v>85</v>
      </c>
      <c r="G35" s="2">
        <v>87</v>
      </c>
      <c r="H35" s="2">
        <v>195</v>
      </c>
    </row>
    <row r="36" spans="2:11">
      <c r="B36" s="3" t="s">
        <v>46</v>
      </c>
      <c r="C36" s="4"/>
      <c r="D36" s="1"/>
      <c r="E36" s="1"/>
      <c r="F36" s="2">
        <v>9</v>
      </c>
      <c r="G36" s="2">
        <v>10</v>
      </c>
      <c r="H36" s="2">
        <v>11</v>
      </c>
    </row>
    <row r="37" spans="2:11">
      <c r="B37" s="1"/>
      <c r="C37" s="3" t="s">
        <v>47</v>
      </c>
      <c r="D37" s="5"/>
      <c r="E37" s="4"/>
      <c r="F37" s="2">
        <v>1868</v>
      </c>
      <c r="G37" s="2">
        <v>1084</v>
      </c>
      <c r="H37" s="2">
        <v>1154.1400000000001</v>
      </c>
      <c r="I37" s="34"/>
    </row>
    <row r="38" spans="2:11">
      <c r="B38" s="3" t="s">
        <v>48</v>
      </c>
      <c r="C38" s="4"/>
      <c r="D38" s="1"/>
      <c r="E38" s="1"/>
      <c r="F38" s="1"/>
      <c r="G38" s="1"/>
      <c r="H38" s="1"/>
      <c r="K38">
        <f>F32+F37</f>
        <v>4725</v>
      </c>
    </row>
    <row r="39" spans="2:11">
      <c r="B39" s="3" t="s">
        <v>49</v>
      </c>
      <c r="C39" s="4"/>
      <c r="D39" s="1"/>
      <c r="E39" s="1"/>
      <c r="F39" s="2">
        <v>111</v>
      </c>
      <c r="G39" s="2">
        <v>115</v>
      </c>
      <c r="H39" s="2">
        <v>116</v>
      </c>
      <c r="K39">
        <f>F43+K38</f>
        <v>13465</v>
      </c>
    </row>
    <row r="40" spans="2:11">
      <c r="B40" s="3" t="s">
        <v>50</v>
      </c>
      <c r="C40" s="4"/>
      <c r="D40" s="1"/>
      <c r="E40" s="1"/>
      <c r="F40" s="2">
        <v>2817</v>
      </c>
      <c r="G40" s="2">
        <v>4319</v>
      </c>
      <c r="H40" s="33">
        <v>4810</v>
      </c>
    </row>
    <row r="41" spans="2:11">
      <c r="B41" s="3" t="s">
        <v>51</v>
      </c>
      <c r="C41" s="4"/>
      <c r="D41" s="1"/>
      <c r="E41" s="1"/>
      <c r="F41" s="2">
        <v>5876</v>
      </c>
      <c r="G41" s="2">
        <v>7941</v>
      </c>
      <c r="H41" s="33">
        <v>10151</v>
      </c>
    </row>
    <row r="42" spans="2:11">
      <c r="B42" s="2" t="s">
        <v>52</v>
      </c>
      <c r="C42" s="1"/>
      <c r="D42" s="1"/>
      <c r="E42" s="1"/>
      <c r="F42" s="2">
        <v>-64</v>
      </c>
      <c r="G42" s="2">
        <v>-34</v>
      </c>
      <c r="H42" s="2">
        <v>-73</v>
      </c>
    </row>
    <row r="43" spans="2:11">
      <c r="B43" s="1"/>
      <c r="C43" s="3" t="s">
        <v>53</v>
      </c>
      <c r="D43" s="5"/>
      <c r="E43" s="4"/>
      <c r="F43" s="2">
        <v>8740</v>
      </c>
      <c r="G43" s="2">
        <v>12341</v>
      </c>
      <c r="H43" s="33">
        <v>15004</v>
      </c>
    </row>
    <row r="44" spans="2:11">
      <c r="B44" s="3" t="s">
        <v>54</v>
      </c>
      <c r="C44" s="5"/>
      <c r="D44" s="5"/>
      <c r="E44" s="4"/>
      <c r="F44" s="2">
        <v>13465</v>
      </c>
      <c r="G44" s="2">
        <v>17081</v>
      </c>
      <c r="H44" s="33">
        <v>21385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12"/>
  <sheetViews>
    <sheetView workbookViewId="0">
      <selection activeCell="G5" sqref="G5"/>
    </sheetView>
  </sheetViews>
  <sheetFormatPr defaultRowHeight="15"/>
  <cols>
    <col min="2" max="2" width="25.28515625" customWidth="1"/>
    <col min="3" max="3" width="14.42578125" customWidth="1"/>
    <col min="4" max="4" width="16.7109375" customWidth="1"/>
    <col min="5" max="5" width="17.5703125" customWidth="1"/>
    <col min="10" max="10" width="20.42578125" bestFit="1" customWidth="1"/>
  </cols>
  <sheetData>
    <row r="1" spans="2:5" ht="15.75" thickBot="1"/>
    <row r="2" spans="2:5" ht="15.75" thickBot="1">
      <c r="B2" s="19"/>
      <c r="C2" s="51" t="s">
        <v>63</v>
      </c>
      <c r="D2" s="51"/>
      <c r="E2" s="52"/>
    </row>
    <row r="3" spans="2:5" ht="15.75" thickBot="1">
      <c r="B3" s="20"/>
      <c r="C3" s="23">
        <v>1999</v>
      </c>
      <c r="D3" s="23">
        <v>2000</v>
      </c>
      <c r="E3" s="24">
        <v>2001</v>
      </c>
    </row>
    <row r="4" spans="2:5">
      <c r="B4" s="21" t="s">
        <v>55</v>
      </c>
      <c r="C4" s="8">
        <f>Sheet3!F10/Sheet3!F32</f>
        <v>1.7266363318165909</v>
      </c>
      <c r="D4" s="8">
        <f>Sheet3!G10/Sheet3!G32</f>
        <v>1.7478118161925602</v>
      </c>
      <c r="E4" s="9">
        <f>Sheet3!H10/Sheet3!H32</f>
        <v>1.7735461801596351</v>
      </c>
    </row>
    <row r="5" spans="2:5">
      <c r="B5" s="21" t="s">
        <v>56</v>
      </c>
      <c r="C5" s="10">
        <f>Sheet2!G20/Sheet3!F23</f>
        <v>0.11986632008911995</v>
      </c>
      <c r="D5" s="10">
        <f>Sheet2!H20/Sheet3!G23</f>
        <v>0.13582342954159593</v>
      </c>
      <c r="E5" s="11">
        <f>Sheet2!I20/Sheet3!H23</f>
        <v>0.12069207388356325</v>
      </c>
    </row>
    <row r="6" spans="2:5">
      <c r="B6" s="21" t="s">
        <v>57</v>
      </c>
      <c r="C6" s="12">
        <f>Sheet2!G20/Sheet2!G5</f>
        <v>5.3410106224560709E-2</v>
      </c>
      <c r="D6" s="12">
        <f>Sheet2!H20/Sheet2!H5</f>
        <v>6.0363220065566943E-2</v>
      </c>
      <c r="E6" s="13">
        <f>Sheet2!I20/Sheet2!I5</f>
        <v>5.6430101884647338E-2</v>
      </c>
    </row>
    <row r="7" spans="2:5">
      <c r="B7" s="21" t="s">
        <v>58</v>
      </c>
      <c r="C7" s="10">
        <f>Sheet2!G20/Sheet3!F43</f>
        <v>0.18466819221967964</v>
      </c>
      <c r="D7" s="10">
        <f>Sheet2!H20/Sheet3!G43</f>
        <v>0.18799124868325096</v>
      </c>
      <c r="E7" s="11">
        <f>Sheet2!I20/Sheet3!H43</f>
        <v>0.17202079445481205</v>
      </c>
    </row>
    <row r="8" spans="2:5">
      <c r="B8" s="21" t="s">
        <v>59</v>
      </c>
      <c r="C8" s="8">
        <f>(Sheet3!F10-Sheet3!F8)/Sheet3!F32</f>
        <v>0.22401120056002799</v>
      </c>
      <c r="D8" s="8">
        <f>(Sheet3!G10-Sheet3!G8)/Sheet3!G32</f>
        <v>0.24644420131291028</v>
      </c>
      <c r="E8" s="9">
        <f>(Sheet3!H10-Sheet3!H8)/Sheet3!H32</f>
        <v>0.2784492588369441</v>
      </c>
    </row>
    <row r="9" spans="2:5">
      <c r="B9" s="21" t="s">
        <v>60</v>
      </c>
      <c r="C9" s="14">
        <f>(Sheet3!F32+Sheet3!F37)/Sheet3!F43</f>
        <v>0.54061784897025167</v>
      </c>
      <c r="D9" s="14">
        <f>(Sheet3!G32+Sheet3!G37)/Sheet3!G43</f>
        <v>0.38408556843043512</v>
      </c>
      <c r="E9" s="15">
        <f>(Sheet3!H32+Sheet3!H37)/Sheet3!H43</f>
        <v>0.36917755265262597</v>
      </c>
    </row>
    <row r="10" spans="2:5">
      <c r="B10" s="21" t="s">
        <v>61</v>
      </c>
      <c r="C10" s="14">
        <f>Sheet3!F37/(Sheet3!F43+Sheet3!F37)</f>
        <v>0.17609351432880846</v>
      </c>
      <c r="D10" s="14">
        <f>Sheet3!G37/(Sheet3!G43+Sheet3!G37)</f>
        <v>8.0744878957169461E-2</v>
      </c>
      <c r="E10" s="15">
        <f>Sheet3!H37/(Sheet3!H43+Sheet3!H37)</f>
        <v>7.1427775721710551E-2</v>
      </c>
    </row>
    <row r="11" spans="2:5">
      <c r="B11" s="21" t="s">
        <v>62</v>
      </c>
      <c r="C11" s="8">
        <f>Sheet2!G5/Sheet3!F23</f>
        <v>2.2442629038247306</v>
      </c>
      <c r="D11" s="8">
        <f>Sheet2!H5/Sheet3!G23</f>
        <v>2.2501024530179734</v>
      </c>
      <c r="E11" s="9">
        <f>Sheet2!I5/Sheet3!H23</f>
        <v>2.1387888707037641</v>
      </c>
    </row>
    <row r="12" spans="2:5" ht="15.75" thickBot="1">
      <c r="B12" s="22"/>
      <c r="C12" s="17"/>
      <c r="D12" s="17"/>
      <c r="E12" s="18"/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1:P17"/>
  <sheetViews>
    <sheetView workbookViewId="0">
      <selection activeCell="E13" sqref="E13"/>
    </sheetView>
  </sheetViews>
  <sheetFormatPr defaultRowHeight="15"/>
  <cols>
    <col min="3" max="3" width="26" customWidth="1"/>
    <col min="4" max="4" width="14.5703125" customWidth="1"/>
    <col min="5" max="5" width="16" customWidth="1"/>
    <col min="6" max="6" width="13.28515625" customWidth="1"/>
    <col min="17" max="17" width="11.5703125" bestFit="1" customWidth="1"/>
    <col min="18" max="18" width="15" bestFit="1" customWidth="1"/>
    <col min="19" max="19" width="11.5703125" bestFit="1" customWidth="1"/>
  </cols>
  <sheetData>
    <row r="1" spans="3:16" ht="15.75" thickBot="1"/>
    <row r="2" spans="3:16">
      <c r="C2" s="6"/>
      <c r="D2" s="53" t="s">
        <v>64</v>
      </c>
      <c r="E2" s="51"/>
      <c r="F2" s="52"/>
    </row>
    <row r="3" spans="3:16" ht="15.75" thickBot="1">
      <c r="C3" s="7"/>
      <c r="D3" s="29"/>
      <c r="E3" s="30"/>
      <c r="F3" s="31"/>
    </row>
    <row r="4" spans="3:16" ht="15.75" thickBot="1">
      <c r="C4" s="32" t="s">
        <v>17</v>
      </c>
      <c r="D4" s="32">
        <v>1999</v>
      </c>
      <c r="E4" s="23">
        <f>D4+1</f>
        <v>2000</v>
      </c>
      <c r="F4" s="24">
        <f>E4+1</f>
        <v>2001</v>
      </c>
    </row>
    <row r="5" spans="3:16">
      <c r="C5" s="7" t="s">
        <v>57</v>
      </c>
      <c r="D5" s="26">
        <f>Sheet2!G7/Sheet2!G5</f>
        <v>0.28475462457394357</v>
      </c>
      <c r="E5" s="10">
        <f>Sheet2!H7/Sheet2!H5</f>
        <v>0.29689857938283809</v>
      </c>
      <c r="F5" s="11">
        <f>Sheet2!I7/Sheet2!I5</f>
        <v>0.29911670820761732</v>
      </c>
    </row>
    <row r="6" spans="3:16">
      <c r="C6" s="7" t="s">
        <v>65</v>
      </c>
      <c r="D6" s="27">
        <f>Sheet2!G5/Sheet3!F23</f>
        <v>2.2442629038247306</v>
      </c>
      <c r="E6" s="8">
        <f>Sheet2!H5/Sheet3!G23</f>
        <v>2.2501024530179734</v>
      </c>
      <c r="F6" s="9">
        <f>Sheet2!I5/Sheet3!H23</f>
        <v>2.1387888707037641</v>
      </c>
    </row>
    <row r="7" spans="3:16">
      <c r="C7" s="7" t="s">
        <v>66</v>
      </c>
      <c r="D7" s="27">
        <f>Sheet3!F23/Sheet3!F43</f>
        <v>1.5406178489702518</v>
      </c>
      <c r="E7" s="8">
        <f>Sheet3!G23/Sheet3!G43</f>
        <v>1.3840855684304352</v>
      </c>
      <c r="F7" s="9">
        <f>Sheet3!H23/Sheet3!H43</f>
        <v>1.425286590242602</v>
      </c>
    </row>
    <row r="8" spans="3:16">
      <c r="C8" s="7" t="s">
        <v>67</v>
      </c>
      <c r="D8" s="26">
        <f>Sheet2!G20/Sheet3!F43</f>
        <v>0.18466819221967964</v>
      </c>
      <c r="E8" s="10">
        <f>Sheet2!H20/Sheet3!G43</f>
        <v>0.18799124868325096</v>
      </c>
      <c r="F8" s="11">
        <f>Sheet2!I20/Sheet3!H43</f>
        <v>0.17202079445481205</v>
      </c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3:16">
      <c r="C9" s="7" t="s">
        <v>71</v>
      </c>
      <c r="D9" s="28">
        <f>Sheet2!G18/Sheet3!F23</f>
        <v>0.19710360193093204</v>
      </c>
      <c r="E9" s="12">
        <f>Sheet2!H18/Sheet3!G23</f>
        <v>0.22270358878285815</v>
      </c>
      <c r="F9" s="13">
        <f>Sheet2!I18/Sheet3!H23</f>
        <v>0.19719429506663549</v>
      </c>
    </row>
    <row r="10" spans="3:16" ht="15.75" thickBot="1">
      <c r="C10" s="16"/>
      <c r="D10" s="16"/>
      <c r="E10" s="17"/>
      <c r="F10" s="18"/>
    </row>
    <row r="15" spans="3:16">
      <c r="G15" t="s">
        <v>68</v>
      </c>
    </row>
    <row r="16" spans="3:16">
      <c r="G16" t="s">
        <v>69</v>
      </c>
    </row>
    <row r="17" spans="7:7">
      <c r="G17" t="s">
        <v>70</v>
      </c>
    </row>
  </sheetData>
  <mergeCells count="1">
    <mergeCell ref="D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C1:G18"/>
  <sheetViews>
    <sheetView workbookViewId="0">
      <selection activeCell="D25" sqref="D25"/>
    </sheetView>
  </sheetViews>
  <sheetFormatPr defaultRowHeight="15"/>
  <cols>
    <col min="3" max="3" width="26" bestFit="1" customWidth="1"/>
    <col min="4" max="4" width="16.42578125" customWidth="1"/>
    <col min="5" max="5" width="20" customWidth="1"/>
    <col min="6" max="7" width="10" customWidth="1"/>
  </cols>
  <sheetData>
    <row r="1" spans="3:7" ht="15.75" thickBot="1"/>
    <row r="2" spans="3:7" ht="15.75" thickBot="1">
      <c r="C2" s="54" t="s">
        <v>77</v>
      </c>
      <c r="D2" s="55"/>
      <c r="E2" s="55"/>
      <c r="F2" s="55" t="s">
        <v>79</v>
      </c>
      <c r="G2" s="56"/>
    </row>
    <row r="3" spans="3:7" ht="15.75" thickBot="1">
      <c r="C3" s="35" t="s">
        <v>17</v>
      </c>
      <c r="D3" s="36" t="s">
        <v>72</v>
      </c>
      <c r="E3" s="37" t="s">
        <v>73</v>
      </c>
      <c r="F3" s="36" t="s">
        <v>72</v>
      </c>
      <c r="G3" s="37" t="s">
        <v>73</v>
      </c>
    </row>
    <row r="4" spans="3:7">
      <c r="C4" s="38">
        <v>1990</v>
      </c>
      <c r="D4" s="39">
        <v>167</v>
      </c>
      <c r="E4" s="40">
        <v>3815</v>
      </c>
      <c r="F4" s="39"/>
      <c r="G4" s="40"/>
    </row>
    <row r="5" spans="3:7">
      <c r="C5" s="38">
        <v>1991</v>
      </c>
      <c r="D5" s="39">
        <v>240</v>
      </c>
      <c r="E5" s="40">
        <v>5137</v>
      </c>
      <c r="F5" s="46">
        <f>(D5-D4)/D4</f>
        <v>0.43712574850299402</v>
      </c>
      <c r="G5" s="47">
        <f>(E5-E4)/E4</f>
        <v>0.34652686762778506</v>
      </c>
    </row>
    <row r="6" spans="3:7">
      <c r="C6" s="38">
        <v>1992</v>
      </c>
      <c r="D6" s="39">
        <v>346</v>
      </c>
      <c r="E6" s="40">
        <v>7148</v>
      </c>
      <c r="F6" s="46">
        <f t="shared" ref="F6:G13" si="0">(D6-D5)/D5</f>
        <v>0.44166666666666665</v>
      </c>
      <c r="G6" s="47">
        <f t="shared" si="0"/>
        <v>0.39147362273700603</v>
      </c>
    </row>
    <row r="7" spans="3:7">
      <c r="C7" s="38">
        <v>1993</v>
      </c>
      <c r="D7" s="39">
        <v>439</v>
      </c>
      <c r="E7" s="40">
        <v>9239</v>
      </c>
      <c r="F7" s="46">
        <f t="shared" si="0"/>
        <v>0.26878612716763006</v>
      </c>
      <c r="G7" s="47">
        <f t="shared" si="0"/>
        <v>0.29252937884723001</v>
      </c>
    </row>
    <row r="8" spans="3:7">
      <c r="C8" s="38">
        <v>1994</v>
      </c>
      <c r="D8" s="39">
        <v>609</v>
      </c>
      <c r="E8" s="40">
        <v>12477</v>
      </c>
      <c r="F8" s="46">
        <f t="shared" si="0"/>
        <v>0.38724373576309795</v>
      </c>
      <c r="G8" s="47">
        <f t="shared" si="0"/>
        <v>0.350470830176426</v>
      </c>
    </row>
    <row r="9" spans="3:7">
      <c r="C9" s="38">
        <v>1995</v>
      </c>
      <c r="D9" s="39">
        <v>722</v>
      </c>
      <c r="E9" s="40">
        <v>15470</v>
      </c>
      <c r="F9" s="46">
        <f t="shared" si="0"/>
        <v>0.18555008210180624</v>
      </c>
      <c r="G9" s="47">
        <f t="shared" si="0"/>
        <v>0.23988138174240603</v>
      </c>
    </row>
    <row r="10" spans="3:7">
      <c r="C10" s="38">
        <v>1996</v>
      </c>
      <c r="D10" s="39">
        <v>932</v>
      </c>
      <c r="E10" s="40">
        <v>19535</v>
      </c>
      <c r="F10" s="46">
        <f t="shared" si="0"/>
        <v>0.29085872576177285</v>
      </c>
      <c r="G10" s="47">
        <f t="shared" si="0"/>
        <v>0.26276664511958631</v>
      </c>
    </row>
    <row r="11" spans="3:7">
      <c r="C11" s="38">
        <v>1997</v>
      </c>
      <c r="D11" s="39">
        <v>1159</v>
      </c>
      <c r="E11" s="40">
        <v>24156</v>
      </c>
      <c r="F11" s="46">
        <f t="shared" si="0"/>
        <v>0.24356223175965666</v>
      </c>
      <c r="G11" s="47">
        <f t="shared" si="0"/>
        <v>0.23654978244177119</v>
      </c>
    </row>
    <row r="12" spans="3:7">
      <c r="C12" s="38">
        <v>1998</v>
      </c>
      <c r="D12" s="39">
        <v>1618</v>
      </c>
      <c r="E12" s="40">
        <v>30219</v>
      </c>
      <c r="F12" s="46">
        <f t="shared" si="0"/>
        <v>0.39603106125970666</v>
      </c>
      <c r="G12" s="47">
        <f t="shared" si="0"/>
        <v>0.25099354197714852</v>
      </c>
    </row>
    <row r="13" spans="3:7">
      <c r="C13" s="38">
        <v>1999</v>
      </c>
      <c r="D13" s="39">
        <v>2315</v>
      </c>
      <c r="E13" s="40">
        <v>38434</v>
      </c>
      <c r="F13" s="46">
        <f t="shared" si="0"/>
        <v>0.43077873918417797</v>
      </c>
      <c r="G13" s="47">
        <f t="shared" si="0"/>
        <v>0.27184883682451438</v>
      </c>
    </row>
    <row r="14" spans="3:7">
      <c r="C14" s="38"/>
      <c r="D14" s="39"/>
      <c r="E14" s="40"/>
      <c r="F14" s="39"/>
      <c r="G14" s="40"/>
    </row>
    <row r="15" spans="3:7">
      <c r="C15" s="38" t="s">
        <v>75</v>
      </c>
      <c r="D15" s="44">
        <f>AVERAGE(D4:D13)</f>
        <v>854.7</v>
      </c>
      <c r="E15" s="45">
        <f>AVERAGE(E4:E13)</f>
        <v>16563</v>
      </c>
      <c r="F15" s="44"/>
      <c r="G15" s="45"/>
    </row>
    <row r="16" spans="3:7">
      <c r="C16" s="38" t="s">
        <v>74</v>
      </c>
      <c r="D16" s="44">
        <f>STDEV(D4:D13)</f>
        <v>681.01428439905396</v>
      </c>
      <c r="E16" s="45">
        <f>STDEV(E4:E13)</f>
        <v>11472.438644178685</v>
      </c>
      <c r="F16" s="44"/>
      <c r="G16" s="45"/>
    </row>
    <row r="17" spans="3:7">
      <c r="C17" s="38" t="s">
        <v>76</v>
      </c>
      <c r="D17" s="46">
        <f>D16/D15</f>
        <v>0.79678750953440258</v>
      </c>
      <c r="E17" s="47">
        <f>E16/E15</f>
        <v>0.69265463045213338</v>
      </c>
      <c r="F17" s="46"/>
      <c r="G17" s="47"/>
    </row>
    <row r="18" spans="3:7" ht="15.75" thickBot="1">
      <c r="C18" s="41"/>
      <c r="D18" s="42"/>
      <c r="E18" s="43"/>
      <c r="F18" s="42"/>
      <c r="G18" s="43"/>
    </row>
  </sheetData>
  <mergeCells count="2">
    <mergeCell ref="C2:E2"/>
    <mergeCell ref="F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Sheet2</vt:lpstr>
      <vt:lpstr>Sheet3</vt:lpstr>
      <vt:lpstr>Ratio Analysis</vt:lpstr>
      <vt:lpstr>DuPont Analysis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Worker</dc:creator>
  <cp:lastModifiedBy>Worker</cp:lastModifiedBy>
  <dcterms:created xsi:type="dcterms:W3CDTF">2014-05-19T07:07:18Z</dcterms:created>
  <dcterms:modified xsi:type="dcterms:W3CDTF">2014-05-20T12:55:52Z</dcterms:modified>
</cp:coreProperties>
</file>